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comments/comment1.xml" ContentType="application/vnd.openxmlformats-officedocument.spreadsheetml.comment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Risk Log" sheetId="2" state="visible" r:id="rId2"/>
    <sheet xmlns:r="http://schemas.openxmlformats.org/officeDocument/2006/relationships" name="Value Tracking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&quot;$&quot;#,##0.0&quot;M&quot;"/>
    <numFmt numFmtId="165" formatCode="+0%;-0%;0%"/>
    <numFmt numFmtId="166" formatCode="+&quot;$&quot;#,##0.0&quot;M&quot;;-&quot;$&quot;#,##0.0&quot;M&quot;;&quot;–&quot;"/>
    <numFmt numFmtId="167" formatCode="&quot;$&quot;#,##0.0"/>
    <numFmt numFmtId="168" formatCode="+&quot;$&quot;#,##0.0;-&quot;$&quot;#,##0.0;&quot;$0.0&quot;"/>
  </numFmts>
  <fonts count="27">
    <font>
      <name val="Calibri"/>
      <family val="2"/>
      <color theme="1"/>
      <sz val="11"/>
      <scheme val="minor"/>
    </font>
    <font>
      <name val="Arial"/>
      <b val="1"/>
      <color rgb="00B8894A"/>
      <sz val="9"/>
    </font>
    <font>
      <name val="Arial"/>
      <b val="1"/>
      <color rgb="001E2761"/>
      <sz val="18"/>
    </font>
    <font>
      <name val="Arial"/>
      <i val="1"/>
      <color rgb="006B7280"/>
      <sz val="10"/>
    </font>
    <font>
      <name val="Arial"/>
      <b val="1"/>
      <color rgb="00B8894A"/>
      <sz val="8"/>
    </font>
    <font>
      <name val="Arial"/>
      <b val="1"/>
      <color rgb="001E2761"/>
      <sz val="22"/>
    </font>
    <font>
      <name val="Arial"/>
      <i val="1"/>
      <color rgb="006B7280"/>
      <sz val="9"/>
    </font>
    <font>
      <name val="Arial"/>
      <b val="1"/>
      <color rgb="00FDFCF7"/>
      <sz val="10"/>
    </font>
    <font>
      <name val="Arial"/>
      <b val="1"/>
      <color rgb="001A1A1A"/>
      <sz val="10"/>
    </font>
    <font>
      <name val="Arial"/>
      <b val="1"/>
      <color rgb="0016A34A"/>
      <sz val="11"/>
    </font>
    <font>
      <name val="Arial"/>
      <b val="1"/>
      <color rgb="00F59E0B"/>
      <sz val="11"/>
    </font>
    <font>
      <name val="Arial"/>
      <b val="1"/>
      <color rgb="0016A34A"/>
      <sz val="10"/>
    </font>
    <font>
      <name val="Arial"/>
      <color rgb="001A1A1A"/>
      <sz val="10"/>
    </font>
    <font>
      <name val="Arial"/>
      <b val="1"/>
      <color rgb="00DC2626"/>
      <sz val="11"/>
    </font>
    <font>
      <name val="Arial"/>
      <b val="1"/>
      <color rgb="00DC2626"/>
      <sz val="10"/>
    </font>
    <font>
      <name val="Arial"/>
      <b val="1"/>
      <color rgb="00F59E0B"/>
      <sz val="10"/>
    </font>
    <font>
      <name val="Arial"/>
      <b val="1"/>
      <color rgb="001E2761"/>
      <sz val="10"/>
    </font>
    <font>
      <name val="Arial"/>
      <b val="1"/>
      <color rgb="00DC2626"/>
      <sz val="9"/>
    </font>
    <font>
      <name val="Arial"/>
      <b val="1"/>
      <color rgb="00F59E0B"/>
      <sz val="9"/>
    </font>
    <font>
      <name val="Arial"/>
      <b val="1"/>
      <color rgb="001E2761"/>
      <sz val="9"/>
    </font>
    <font>
      <name val="Arial"/>
      <b val="1"/>
      <color rgb="00B8894A"/>
      <sz val="10"/>
    </font>
    <font>
      <name val="Arial"/>
      <b val="1"/>
      <color rgb="006B7280"/>
      <sz val="9"/>
    </font>
    <font>
      <name val="Arial"/>
      <color rgb="000000FF"/>
      <sz val="10"/>
    </font>
    <font>
      <name val="Arial"/>
      <b val="1"/>
      <color rgb="00FDFCF7"/>
      <sz val="11"/>
    </font>
    <font>
      <name val="Arial"/>
      <i val="1"/>
      <color rgb="00FDFCF7"/>
      <sz val="10"/>
    </font>
    <font>
      <name val="Arial"/>
      <color rgb="000000FF"/>
      <sz val="9"/>
    </font>
    <font>
      <name val="Arial"/>
      <color rgb="001A1A1A"/>
      <sz val="9"/>
    </font>
  </fonts>
  <fills count="9">
    <fill>
      <patternFill/>
    </fill>
    <fill>
      <patternFill patternType="gray125"/>
    </fill>
    <fill>
      <patternFill patternType="solid">
        <fgColor rgb="00F5E6C4"/>
      </patternFill>
    </fill>
    <fill>
      <patternFill patternType="solid">
        <fgColor rgb="001E2761"/>
      </patternFill>
    </fill>
    <fill>
      <patternFill patternType="solid">
        <fgColor rgb="00FDFCF7"/>
      </patternFill>
    </fill>
    <fill>
      <patternFill patternType="solid">
        <fgColor rgb="00D4F5D8"/>
      </patternFill>
    </fill>
    <fill>
      <patternFill patternType="solid">
        <fgColor rgb="00FDECC8"/>
      </patternFill>
    </fill>
    <fill>
      <patternFill patternType="solid">
        <fgColor rgb="00F7F5EE"/>
      </patternFill>
    </fill>
    <fill>
      <patternFill patternType="solid">
        <fgColor rgb="00FADAD8"/>
      </patternFill>
    </fill>
  </fills>
  <borders count="2">
    <border>
      <left/>
      <right/>
      <top/>
      <bottom/>
      <diagonal/>
    </border>
    <border>
      <left style="thin">
        <color rgb="00E5E7EB"/>
      </left>
      <right style="thin">
        <color rgb="00E5E7EB"/>
      </right>
      <top style="thin">
        <color rgb="00E5E7EB"/>
      </top>
      <bottom style="thin">
        <color rgb="00E5E7EB"/>
      </bottom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horizontal="left" vertical="center" indent="1"/>
    </xf>
    <xf numFmtId="164" fontId="5" fillId="2" borderId="0" applyAlignment="1" pivotButton="0" quotePrefix="0" xfId="0">
      <alignment horizontal="left" vertical="center" indent="1"/>
    </xf>
    <xf numFmtId="9" fontId="5" fillId="2" borderId="0" applyAlignment="1" pivotButton="0" quotePrefix="0" xfId="0">
      <alignment horizontal="left" vertical="center" indent="1"/>
    </xf>
    <xf numFmtId="49" fontId="5" fillId="2" borderId="0" applyAlignment="1" pivotButton="0" quotePrefix="0" xfId="0">
      <alignment horizontal="left" vertical="center" indent="1"/>
    </xf>
    <xf numFmtId="0" fontId="6" fillId="2" borderId="0" applyAlignment="1" pivotButton="0" quotePrefix="0" xfId="0">
      <alignment horizontal="left" vertical="center" indent="1"/>
    </xf>
    <xf numFmtId="0" fontId="7" fillId="3" borderId="1" applyAlignment="1" pivotButton="0" quotePrefix="0" xfId="0">
      <alignment horizontal="left" vertical="center" indent="1"/>
    </xf>
    <xf numFmtId="0" fontId="7" fillId="3" borderId="1" applyAlignment="1" pivotButton="0" quotePrefix="0" xfId="0">
      <alignment horizontal="center" vertical="center"/>
    </xf>
    <xf numFmtId="0" fontId="7" fillId="3" borderId="1" applyAlignment="1" pivotButton="0" quotePrefix="0" xfId="0">
      <alignment horizontal="left" vertical="center"/>
    </xf>
    <xf numFmtId="0" fontId="8" fillId="4" borderId="1" applyAlignment="1" pivotButton="0" quotePrefix="0" xfId="0">
      <alignment horizontal="left" vertical="center" indent="1"/>
    </xf>
    <xf numFmtId="0" fontId="9" fillId="5" borderId="1" applyAlignment="1" pivotButton="0" quotePrefix="0" xfId="0">
      <alignment horizontal="center" vertical="center"/>
    </xf>
    <xf numFmtId="0" fontId="10" fillId="6" borderId="1" applyAlignment="1" pivotButton="0" quotePrefix="0" xfId="0">
      <alignment horizontal="center" vertical="center"/>
    </xf>
    <xf numFmtId="0" fontId="11" fillId="5" borderId="1" applyAlignment="1" pivotButton="0" quotePrefix="0" xfId="0">
      <alignment horizontal="center" vertical="center"/>
    </xf>
    <xf numFmtId="0" fontId="12" fillId="4" borderId="1" applyAlignment="1" pivotButton="0" quotePrefix="0" xfId="0">
      <alignment horizontal="left" vertical="center" indent="1"/>
    </xf>
    <xf numFmtId="9" fontId="12" fillId="4" borderId="1" applyAlignment="1" pivotButton="0" quotePrefix="0" xfId="0">
      <alignment horizontal="center" vertical="center"/>
    </xf>
    <xf numFmtId="0" fontId="8" fillId="7" borderId="1" applyAlignment="1" pivotButton="0" quotePrefix="0" xfId="0">
      <alignment horizontal="left" vertical="center" indent="1"/>
    </xf>
    <xf numFmtId="0" fontId="13" fillId="8" borderId="1" applyAlignment="1" pivotButton="0" quotePrefix="0" xfId="0">
      <alignment horizontal="center" vertical="center"/>
    </xf>
    <xf numFmtId="0" fontId="14" fillId="8" borderId="1" applyAlignment="1" pivotButton="0" quotePrefix="0" xfId="0">
      <alignment horizontal="center" vertical="center"/>
    </xf>
    <xf numFmtId="0" fontId="12" fillId="7" borderId="1" applyAlignment="1" pivotButton="0" quotePrefix="0" xfId="0">
      <alignment horizontal="left" vertical="center" indent="1"/>
    </xf>
    <xf numFmtId="9" fontId="12" fillId="7" borderId="1" applyAlignment="1" pivotButton="0" quotePrefix="0" xfId="0">
      <alignment horizontal="center" vertical="center"/>
    </xf>
    <xf numFmtId="0" fontId="15" fillId="6" borderId="1" applyAlignment="1" pivotButton="0" quotePrefix="0" xfId="0">
      <alignment horizontal="center" vertical="center"/>
    </xf>
    <xf numFmtId="0" fontId="0" fillId="3" borderId="0" pivotButton="0" quotePrefix="0" xfId="0"/>
    <xf numFmtId="9" fontId="3" fillId="7" borderId="1" applyAlignment="1" pivotButton="0" quotePrefix="0" xfId="0">
      <alignment horizontal="center" vertical="center"/>
    </xf>
    <xf numFmtId="165" fontId="8" fillId="4" borderId="1" applyAlignment="1" pivotButton="0" quotePrefix="0" xfId="0">
      <alignment horizontal="center" vertical="center"/>
    </xf>
    <xf numFmtId="164" fontId="12" fillId="4" borderId="1" applyAlignment="1" pivotButton="0" quotePrefix="0" xfId="0">
      <alignment horizontal="center" vertical="center"/>
    </xf>
    <xf numFmtId="166" fontId="8" fillId="4" borderId="1" applyAlignment="1" pivotButton="0" quotePrefix="0" xfId="0">
      <alignment horizontal="center" vertical="center"/>
    </xf>
    <xf numFmtId="164" fontId="12" fillId="7" borderId="1" applyAlignment="1" pivotButton="0" quotePrefix="0" xfId="0">
      <alignment horizontal="center" vertical="center"/>
    </xf>
    <xf numFmtId="166" fontId="8" fillId="7" borderId="1" applyAlignment="1" pivotButton="0" quotePrefix="0" xfId="0">
      <alignment horizontal="center" vertical="center"/>
    </xf>
    <xf numFmtId="164" fontId="7" fillId="3" borderId="1" applyAlignment="1" pivotButton="0" quotePrefix="0" xfId="0">
      <alignment horizontal="center" vertical="center"/>
    </xf>
    <xf numFmtId="166" fontId="7" fillId="3" borderId="1" applyAlignment="1" pivotButton="0" quotePrefix="0" xfId="0">
      <alignment horizontal="center" vertical="center"/>
    </xf>
    <xf numFmtId="0" fontId="8" fillId="0" borderId="1" pivotButton="0" quotePrefix="0" xfId="0"/>
    <xf numFmtId="0" fontId="8" fillId="0" borderId="1" applyAlignment="1" pivotButton="0" quotePrefix="0" xfId="0">
      <alignment horizontal="center"/>
    </xf>
    <xf numFmtId="0" fontId="16" fillId="4" borderId="1" applyAlignment="1" pivotButton="0" quotePrefix="0" xfId="0">
      <alignment horizontal="center" vertical="center"/>
    </xf>
    <xf numFmtId="0" fontId="12" fillId="4" borderId="1" applyAlignment="1" pivotButton="0" quotePrefix="0" xfId="0">
      <alignment horizontal="left" vertical="center" wrapText="1" indent="1"/>
    </xf>
    <xf numFmtId="0" fontId="8" fillId="4" borderId="1" applyAlignment="1" pivotButton="0" quotePrefix="0" xfId="0">
      <alignment horizontal="center" vertical="center"/>
    </xf>
    <xf numFmtId="0" fontId="17" fillId="4" borderId="1" applyAlignment="1" pivotButton="0" quotePrefix="0" xfId="0">
      <alignment horizontal="center" vertical="center"/>
    </xf>
    <xf numFmtId="0" fontId="12" fillId="4" borderId="1" applyAlignment="1" pivotButton="0" quotePrefix="0" xfId="0">
      <alignment horizontal="center" vertical="center"/>
    </xf>
    <xf numFmtId="0" fontId="16" fillId="7" borderId="1" applyAlignment="1" pivotButton="0" quotePrefix="0" xfId="0">
      <alignment horizontal="center" vertical="center"/>
    </xf>
    <xf numFmtId="0" fontId="12" fillId="7" borderId="1" applyAlignment="1" pivotButton="0" quotePrefix="0" xfId="0">
      <alignment horizontal="left" vertical="center" wrapText="1" indent="1"/>
    </xf>
    <xf numFmtId="0" fontId="8" fillId="7" borderId="1" applyAlignment="1" pivotButton="0" quotePrefix="0" xfId="0">
      <alignment horizontal="center" vertical="center"/>
    </xf>
    <xf numFmtId="0" fontId="17" fillId="7" borderId="1" applyAlignment="1" pivotButton="0" quotePrefix="0" xfId="0">
      <alignment horizontal="center" vertical="center"/>
    </xf>
    <xf numFmtId="0" fontId="12" fillId="7" borderId="1" applyAlignment="1" pivotButton="0" quotePrefix="0" xfId="0">
      <alignment horizontal="center" vertical="center"/>
    </xf>
    <xf numFmtId="0" fontId="18" fillId="4" borderId="1" applyAlignment="1" pivotButton="0" quotePrefix="0" xfId="0">
      <alignment horizontal="center" vertical="center"/>
    </xf>
    <xf numFmtId="0" fontId="18" fillId="7" borderId="1" applyAlignment="1" pivotButton="0" quotePrefix="0" xfId="0">
      <alignment horizontal="center" vertical="center"/>
    </xf>
    <xf numFmtId="0" fontId="19" fillId="4" borderId="1" applyAlignment="1" pivotButton="0" quotePrefix="0" xfId="0">
      <alignment horizontal="center" vertical="center"/>
    </xf>
    <xf numFmtId="0" fontId="20" fillId="7" borderId="1" applyAlignment="1" pivotButton="0" quotePrefix="0" xfId="0">
      <alignment horizontal="center" vertical="center"/>
    </xf>
    <xf numFmtId="0" fontId="20" fillId="4" borderId="1" applyAlignment="1" pivotButton="0" quotePrefix="0" xfId="0">
      <alignment horizontal="center" vertical="center"/>
    </xf>
    <xf numFmtId="0" fontId="19" fillId="7" borderId="1" applyAlignment="1" pivotButton="0" quotePrefix="0" xfId="0">
      <alignment horizontal="center" vertical="center"/>
    </xf>
    <xf numFmtId="0" fontId="21" fillId="7" borderId="1" applyAlignment="1" pivotButton="0" quotePrefix="0" xfId="0">
      <alignment horizontal="center" vertical="center"/>
    </xf>
    <xf numFmtId="167" fontId="22" fillId="4" borderId="1" applyAlignment="1" pivotButton="0" quotePrefix="0" xfId="0">
      <alignment horizontal="center" vertical="center"/>
    </xf>
    <xf numFmtId="168" fontId="12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 wrapText="1" indent="1"/>
    </xf>
    <xf numFmtId="167" fontId="22" fillId="7" borderId="1" applyAlignment="1" pivotButton="0" quotePrefix="0" xfId="0">
      <alignment horizontal="center" vertical="center"/>
    </xf>
    <xf numFmtId="168" fontId="12" fillId="7" borderId="1" applyAlignment="1" pivotButton="0" quotePrefix="0" xfId="0">
      <alignment horizontal="center" vertical="center"/>
    </xf>
    <xf numFmtId="0" fontId="3" fillId="7" borderId="1" applyAlignment="1" pivotButton="0" quotePrefix="0" xfId="0">
      <alignment horizontal="left" vertical="center" wrapText="1" indent="1"/>
    </xf>
    <xf numFmtId="0" fontId="23" fillId="3" borderId="1" applyAlignment="1" pivotButton="0" quotePrefix="0" xfId="0">
      <alignment horizontal="left" vertical="center" indent="1"/>
    </xf>
    <xf numFmtId="167" fontId="23" fillId="3" borderId="1" applyAlignment="1" pivotButton="0" quotePrefix="0" xfId="0">
      <alignment horizontal="center" vertical="center"/>
    </xf>
    <xf numFmtId="168" fontId="23" fillId="3" borderId="1" applyAlignment="1" pivotButton="0" quotePrefix="0" xfId="0">
      <alignment horizontal="center" vertical="center"/>
    </xf>
    <xf numFmtId="9" fontId="23" fillId="3" borderId="1" applyAlignment="1" pivotButton="0" quotePrefix="0" xfId="0">
      <alignment horizontal="center" vertical="center"/>
    </xf>
    <xf numFmtId="0" fontId="0" fillId="3" borderId="1" pivotButton="0" quotePrefix="0" xfId="0"/>
    <xf numFmtId="0" fontId="24" fillId="3" borderId="1" applyAlignment="1" pivotButton="0" quotePrefix="0" xfId="0">
      <alignment horizontal="left" vertical="center" indent="1"/>
    </xf>
    <xf numFmtId="0" fontId="25" fillId="0" borderId="0" pivotButton="0" quotePrefix="0" xfId="0"/>
    <xf numFmtId="0" fontId="6" fillId="0" borderId="0" pivotButton="0" quotePrefix="0" xfId="0"/>
    <xf numFmtId="0" fontId="26" fillId="0" borderId="0" pivotButton="0" quotePrefix="0" xfId="0"/>
    <xf numFmtId="0" fontId="19" fillId="0" borderId="0" pivotButton="0" quotePrefix="0" xfId="0"/>
  </cellXfs>
  <cellStyles count="1">
    <cellStyle name="Normal" xfId="0" builtinId="0" hidden="0"/>
  </cellStyles>
  <dxfs count="3">
    <dxf>
      <font>
        <name val="Arial"/>
        <b val="1"/>
        <color rgb="00FDFCF7"/>
        <sz val="10"/>
      </font>
      <fill>
        <patternFill patternType="solid">
          <fgColor rgb="00DC2626"/>
        </patternFill>
      </fill>
    </dxf>
    <dxf>
      <font>
        <name val="Arial"/>
        <b val="1"/>
        <color rgb="001A1A1A"/>
        <sz val="10"/>
      </font>
      <fill>
        <patternFill patternType="solid">
          <fgColor rgb="00F59E0B"/>
        </patternFill>
      </fill>
    </dxf>
    <dxf>
      <font>
        <name val="Arial"/>
        <b val="1"/>
        <color rgb="001A1A1A"/>
        <sz val="10"/>
      </font>
      <fill>
        <patternFill patternType="solid">
          <fgColor rgb="00D4F5D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Milestone Hit Rate · Trailing 6 Months</a:t>
            </a:r>
          </a:p>
        </rich>
      </tx>
    </title>
    <plotArea>
      <lineChart>
        <grouping val="standard"/>
        <ser>
          <idx val="0"/>
          <order val="0"/>
          <tx>
            <strRef>
              <f>'Dashboard'!B22</f>
            </strRef>
          </tx>
          <spPr>
            <a:ln xmlns:a="http://schemas.openxmlformats.org/drawingml/2006/main">
              <a:prstDash val="solid"/>
            </a:ln>
          </spPr>
          <marker>
            <symbol val="circle"/>
            <size val="6"/>
            <spPr>
              <a:ln xmlns:a="http://schemas.openxmlformats.org/drawingml/2006/main">
                <a:prstDash val="solid"/>
              </a:ln>
            </spPr>
          </marker>
          <cat>
            <numRef>
              <f>'Dashboard'!$C$21:$H$21</f>
            </numRef>
          </cat>
          <val>
            <numRef>
              <f>'Dashboard'!$C$22:$H$22</f>
            </numRef>
          </val>
          <smooth val="0"/>
        </ser>
        <ser>
          <idx val="1"/>
          <order val="1"/>
          <tx>
            <strRef>
              <f>'Dashboard'!B23</f>
            </strRef>
          </tx>
          <spPr>
            <a:ln xmlns:a="http://schemas.openxmlformats.org/drawingml/2006/main">
              <a:prstDash val="solid"/>
            </a:ln>
          </spPr>
          <marker>
            <symbol val="circle"/>
            <size val="6"/>
            <spPr>
              <a:ln xmlns:a="http://schemas.openxmlformats.org/drawingml/2006/main">
                <a:prstDash val="solid"/>
              </a:ln>
            </spPr>
          </marker>
          <cat>
            <numRef>
              <f>'Dashboard'!$C$21:$H$21</f>
            </numRef>
          </cat>
          <val>
            <numRef>
              <f>'Dashboard'!$C$23:$H$23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Month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Hit Rate</a:t>
                </a:r>
              </a:p>
            </rich>
          </tx>
        </title>
        <numFmt formatCode="0%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Value Realization Curve · Plan / Forecast / Actual</a:t>
            </a:r>
          </a:p>
        </rich>
      </tx>
    </title>
    <plotArea>
      <lineChart>
        <grouping val="standard"/>
        <ser>
          <idx val="0"/>
          <order val="0"/>
          <tx>
            <strRef>
              <f>'Value Tracking'!B17</f>
            </strRef>
          </tx>
          <spPr>
            <a:ln xmlns:a="http://schemas.openxmlformats.org/drawingml/2006/main">
              <a:prstDash val="solid"/>
            </a:ln>
          </spPr>
          <marker>
            <symbol val="circle"/>
            <size val="6"/>
            <spPr>
              <a:ln xmlns:a="http://schemas.openxmlformats.org/drawingml/2006/main">
                <a:prstDash val="solid"/>
              </a:ln>
            </spPr>
          </marker>
          <cat>
            <numRef>
              <f>'Value Tracking'!$C$16:$O$16</f>
            </numRef>
          </cat>
          <val>
            <numRef>
              <f>'Value Tracking'!$C$17:$O$17</f>
            </numRef>
          </val>
        </ser>
        <ser>
          <idx val="1"/>
          <order val="1"/>
          <tx>
            <strRef>
              <f>'Value Tracking'!B18</f>
            </strRef>
          </tx>
          <spPr>
            <a:ln xmlns:a="http://schemas.openxmlformats.org/drawingml/2006/main">
              <a:prstDash val="solid"/>
            </a:ln>
          </spPr>
          <marker>
            <symbol val="circle"/>
            <size val="6"/>
            <spPr>
              <a:ln xmlns:a="http://schemas.openxmlformats.org/drawingml/2006/main">
                <a:prstDash val="solid"/>
              </a:ln>
            </spPr>
          </marker>
          <cat>
            <numRef>
              <f>'Value Tracking'!$C$16:$O$16</f>
            </numRef>
          </cat>
          <val>
            <numRef>
              <f>'Value Tracking'!$C$18:$O$18</f>
            </numRef>
          </val>
        </ser>
        <ser>
          <idx val="2"/>
          <order val="2"/>
          <tx>
            <strRef>
              <f>'Value Tracking'!B19</f>
            </strRef>
          </tx>
          <spPr>
            <a:ln xmlns:a="http://schemas.openxmlformats.org/drawingml/2006/main">
              <a:prstDash val="solid"/>
            </a:ln>
          </spPr>
          <marker>
            <symbol val="circle"/>
            <size val="6"/>
            <spPr>
              <a:ln xmlns:a="http://schemas.openxmlformats.org/drawingml/2006/main">
                <a:prstDash val="solid"/>
              </a:ln>
            </spPr>
          </marker>
          <cat>
            <numRef>
              <f>'Value Tracking'!$C$16:$O$16</f>
            </numRef>
          </cat>
          <val>
            <numRef>
              <f>'Value Tracking'!$C$19:$O$19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numFmt formatCode="&quot;$&quot;#,##0&quot;M&quot;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omments/comment1.xml><?xml version="1.0" encoding="utf-8"?>
<comments xmlns="http://schemas.openxmlformats.org/spreadsheetml/2006/main">
  <authors>
    <author>TMO</author>
  </authors>
  <commentList>
    <comment ref="C7" authorId="0" shapeId="0">
      <text>
        <t>Baseline NPV signed off by board at program inception (Aug 2025). Do not overwrite without EC approval.</t>
      </text>
    </comment>
    <comment ref="D7" authorId="0" shapeId="0">
      <text>
        <t>Current best-estimate NPV. Update monthly with FP&amp;A. Change requires driver-of-change note in column I.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25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1</col>
      <colOff>0</colOff>
      <row>22</row>
      <rowOff>0</rowOff>
    </from>
    <ext cx="648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2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L50"/>
  <sheetViews>
    <sheetView showGridLines="0" zoomScale="100" workbookViewId="0">
      <selection activeCell="A1" sqref="A1"/>
    </sheetView>
  </sheetViews>
  <sheetFormatPr baseColWidth="8" defaultRowHeight="15"/>
  <cols>
    <col width="2" customWidth="1" min="1" max="1"/>
    <col width="34" customWidth="1" min="2" max="2"/>
    <col width="12" customWidth="1" min="3" max="3"/>
    <col width="12" customWidth="1" min="4" max="4"/>
    <col width="12" customWidth="1" min="5" max="5"/>
    <col width="12" customWidth="1" min="6" max="6"/>
    <col width="14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</cols>
  <sheetData>
    <row r="2">
      <c r="B2" s="1" t="inlineStr">
        <is>
          <t>PROJECT NORTH STAR  ·  TMO</t>
        </is>
      </c>
    </row>
    <row r="3">
      <c r="B3" s="2" t="inlineStr">
        <is>
          <t>Portfolio Dashboard</t>
        </is>
      </c>
    </row>
    <row r="4">
      <c r="B4" s="3" t="inlineStr">
        <is>
          <t>October 2026  ·  Refreshed weekly  ·  Owner: TMO Lead</t>
        </is>
      </c>
    </row>
    <row r="6" ht="24" customHeight="1">
      <c r="B6" s="4" t="inlineStr">
        <is>
          <t>VALUE REALIZED YTD</t>
        </is>
      </c>
      <c r="E6" s="4" t="inlineStr">
        <is>
          <t>MILESTONES ON PLAN</t>
        </is>
      </c>
      <c r="H6" s="4" t="inlineStr">
        <is>
          <t>CRITICAL PATH SLIP</t>
        </is>
      </c>
      <c r="K6" s="4" t="inlineStr">
        <is>
          <t>BUDGET UTILIZED</t>
        </is>
      </c>
    </row>
    <row r="7" ht="34" customHeight="1">
      <c r="B7" s="5">
        <f>E50</f>
        <v/>
      </c>
      <c r="E7" s="6" t="n">
        <v>0.67</v>
      </c>
      <c r="H7" s="7" t="inlineStr">
        <is>
          <t>8 wk</t>
        </is>
      </c>
      <c r="K7" s="6" t="n">
        <v>0.38</v>
      </c>
    </row>
    <row r="8" ht="24" customHeight="1">
      <c r="B8" s="8" t="inlineStr">
        <is>
          <t>+$3.2M vs. plan</t>
        </is>
      </c>
      <c r="E8" s="8" t="inlineStr">
        <is>
          <t>–8pp vs. last SteerCo</t>
        </is>
      </c>
      <c r="H8" s="8" t="inlineStr">
        <is>
          <t>Loyalty + CDP dependency</t>
        </is>
      </c>
      <c r="K8" s="8" t="inlineStr">
        <is>
          <t>$76M of $200M capex</t>
        </is>
      </c>
    </row>
    <row r="11">
      <c r="B11" s="1" t="inlineStr">
        <is>
          <t>WORKSTREAM RAG STATUS</t>
        </is>
      </c>
    </row>
    <row r="12" ht="26" customHeight="1">
      <c r="B12" s="9" t="inlineStr">
        <is>
          <t>WORKSTREAM</t>
        </is>
      </c>
      <c r="C12" s="10" t="inlineStr">
        <is>
          <t>SCHEDULE</t>
        </is>
      </c>
      <c r="D12" s="10" t="inlineStr">
        <is>
          <t>SCOPE</t>
        </is>
      </c>
      <c r="E12" s="10" t="inlineStr">
        <is>
          <t>BUDGET</t>
        </is>
      </c>
      <c r="F12" s="10" t="inlineStr">
        <is>
          <t>BENEFITS</t>
        </is>
      </c>
      <c r="G12" s="10" t="inlineStr">
        <is>
          <t>OVERALL</t>
        </is>
      </c>
      <c r="H12" s="11" t="inlineStr">
        <is>
          <t>OWNER</t>
        </is>
      </c>
      <c r="I12" s="11" t="inlineStr">
        <is>
          <t>% COMPLETE</t>
        </is>
      </c>
    </row>
    <row r="13" ht="22" customHeight="1">
      <c r="B13" s="12" t="inlineStr">
        <is>
          <t>Store Technology Refresh</t>
        </is>
      </c>
      <c r="C13" s="13" t="inlineStr">
        <is>
          <t>G</t>
        </is>
      </c>
      <c r="D13" s="13" t="inlineStr">
        <is>
          <t>G</t>
        </is>
      </c>
      <c r="E13" s="14" t="inlineStr">
        <is>
          <t>A</t>
        </is>
      </c>
      <c r="F13" s="13" t="inlineStr">
        <is>
          <t>G</t>
        </is>
      </c>
      <c r="G13" s="15" t="inlineStr">
        <is>
          <t>Green</t>
        </is>
      </c>
      <c r="H13" s="16" t="inlineStr">
        <is>
          <t>SVP Store Ops</t>
        </is>
      </c>
      <c r="I13" s="17" t="n">
        <v>0.42</v>
      </c>
    </row>
    <row r="14" ht="22" customHeight="1">
      <c r="B14" s="18" t="inlineStr">
        <is>
          <t>Unified Customer Data Platform</t>
        </is>
      </c>
      <c r="C14" s="19" t="inlineStr">
        <is>
          <t>R</t>
        </is>
      </c>
      <c r="D14" s="14" t="inlineStr">
        <is>
          <t>A</t>
        </is>
      </c>
      <c r="E14" s="13" t="inlineStr">
        <is>
          <t>G</t>
        </is>
      </c>
      <c r="F14" s="14" t="inlineStr">
        <is>
          <t>A</t>
        </is>
      </c>
      <c r="G14" s="20" t="inlineStr">
        <is>
          <t>Red</t>
        </is>
      </c>
      <c r="H14" s="21" t="inlineStr">
        <is>
          <t>VP Data &amp; Analytics</t>
        </is>
      </c>
      <c r="I14" s="22" t="n">
        <v>0.28</v>
      </c>
    </row>
    <row r="15" ht="22" customHeight="1">
      <c r="B15" s="12" t="inlineStr">
        <is>
          <t>Supply Chain Velocity</t>
        </is>
      </c>
      <c r="C15" s="13" t="inlineStr">
        <is>
          <t>G</t>
        </is>
      </c>
      <c r="D15" s="13" t="inlineStr">
        <is>
          <t>G</t>
        </is>
      </c>
      <c r="E15" s="13" t="inlineStr">
        <is>
          <t>G</t>
        </is>
      </c>
      <c r="F15" s="13" t="inlineStr">
        <is>
          <t>G</t>
        </is>
      </c>
      <c r="G15" s="15" t="inlineStr">
        <is>
          <t>Green</t>
        </is>
      </c>
      <c r="H15" s="16" t="inlineStr">
        <is>
          <t>VP Supply Chain</t>
        </is>
      </c>
      <c r="I15" s="17" t="n">
        <v>0.55</v>
      </c>
    </row>
    <row r="16" ht="22" customHeight="1">
      <c r="B16" s="18" t="inlineStr">
        <is>
          <t>Digital Loyalty Reboot</t>
        </is>
      </c>
      <c r="C16" s="14" t="inlineStr">
        <is>
          <t>A</t>
        </is>
      </c>
      <c r="D16" s="19" t="inlineStr">
        <is>
          <t>R</t>
        </is>
      </c>
      <c r="E16" s="13" t="inlineStr">
        <is>
          <t>G</t>
        </is>
      </c>
      <c r="F16" s="14" t="inlineStr">
        <is>
          <t>A</t>
        </is>
      </c>
      <c r="G16" s="23" t="inlineStr">
        <is>
          <t>Amber</t>
        </is>
      </c>
      <c r="H16" s="21" t="inlineStr">
        <is>
          <t>CMO</t>
        </is>
      </c>
      <c r="I16" s="22" t="n">
        <v>0.22</v>
      </c>
    </row>
    <row r="17" ht="22" customHeight="1">
      <c r="B17" s="12" t="inlineStr">
        <is>
          <t>Merchant Tools Modernization</t>
        </is>
      </c>
      <c r="C17" s="14" t="inlineStr">
        <is>
          <t>A</t>
        </is>
      </c>
      <c r="D17" s="13" t="inlineStr">
        <is>
          <t>G</t>
        </is>
      </c>
      <c r="E17" s="14" t="inlineStr">
        <is>
          <t>A</t>
        </is>
      </c>
      <c r="F17" s="14" t="inlineStr">
        <is>
          <t>A</t>
        </is>
      </c>
      <c r="G17" s="23" t="inlineStr">
        <is>
          <t>Amber</t>
        </is>
      </c>
      <c r="H17" s="16" t="inlineStr">
        <is>
          <t>VP Merchandising</t>
        </is>
      </c>
      <c r="I17" s="17" t="n">
        <v>0.31</v>
      </c>
    </row>
    <row r="20">
      <c r="B20" s="1" t="inlineStr">
        <is>
          <t>MILESTONE HIT-RATE  ·  TRAILING 6 MONTHS</t>
        </is>
      </c>
    </row>
    <row r="21">
      <c r="B21" s="24" t="inlineStr"/>
      <c r="C21" s="10" t="inlineStr">
        <is>
          <t>May</t>
        </is>
      </c>
      <c r="D21" s="10" t="inlineStr">
        <is>
          <t>Jun</t>
        </is>
      </c>
      <c r="E21" s="10" t="inlineStr">
        <is>
          <t>Jul</t>
        </is>
      </c>
      <c r="F21" s="10" t="inlineStr">
        <is>
          <t>Aug</t>
        </is>
      </c>
      <c r="G21" s="10" t="inlineStr">
        <is>
          <t>Sep</t>
        </is>
      </c>
      <c r="H21" s="10" t="inlineStr">
        <is>
          <t>Oct</t>
        </is>
      </c>
    </row>
    <row r="22">
      <c r="B22" s="12" t="inlineStr">
        <is>
          <t>Actual Hit Rate</t>
        </is>
      </c>
      <c r="C22" s="17" t="n">
        <v>0.82</v>
      </c>
      <c r="D22" s="17" t="n">
        <v>0.86</v>
      </c>
      <c r="E22" s="17" t="n">
        <v>0.78</v>
      </c>
      <c r="F22" s="17" t="n">
        <v>0.8</v>
      </c>
      <c r="G22" s="17" t="n">
        <v>0.71</v>
      </c>
      <c r="H22" s="17" t="n">
        <v>0.67</v>
      </c>
    </row>
    <row r="23">
      <c r="B23" s="21" t="inlineStr">
        <is>
          <t>Target</t>
        </is>
      </c>
      <c r="C23" s="25" t="n">
        <v>0.85</v>
      </c>
      <c r="D23" s="25" t="n">
        <v>0.85</v>
      </c>
      <c r="E23" s="25" t="n">
        <v>0.85</v>
      </c>
      <c r="F23" s="25" t="n">
        <v>0.85</v>
      </c>
      <c r="G23" s="25" t="n">
        <v>0.85</v>
      </c>
      <c r="H23" s="25" t="n">
        <v>0.85</v>
      </c>
    </row>
    <row r="24">
      <c r="B24" s="12" t="inlineStr">
        <is>
          <t>Δ vs. Target</t>
        </is>
      </c>
      <c r="C24" s="26">
        <f>C22-C23</f>
        <v/>
      </c>
      <c r="D24" s="26">
        <f>D22-D23</f>
        <v/>
      </c>
      <c r="E24" s="26">
        <f>E22-E23</f>
        <v/>
      </c>
      <c r="F24" s="26">
        <f>F22-F23</f>
        <v/>
      </c>
      <c r="G24" s="26">
        <f>G22-G23</f>
        <v/>
      </c>
      <c r="H24" s="26">
        <f>H22-H23</f>
        <v/>
      </c>
    </row>
    <row r="43">
      <c r="B43" s="1" t="inlineStr">
        <is>
          <t>VALUE REALIZED · PORTFOLIO ROLL-UP (LINKED FROM VALUE TAB)</t>
        </is>
      </c>
    </row>
    <row r="44" ht="26" customHeight="1">
      <c r="B44" s="9" t="inlineStr">
        <is>
          <t>Workstream</t>
        </is>
      </c>
      <c r="C44" s="10" t="inlineStr">
        <is>
          <t>PLAN NPV ($M)</t>
        </is>
      </c>
      <c r="D44" s="10" t="inlineStr">
        <is>
          <t>FORECAST NPV ($M)</t>
        </is>
      </c>
      <c r="E44" s="10" t="inlineStr">
        <is>
          <t>ACTUAL YTD ($M)</t>
        </is>
      </c>
      <c r="F44" s="10" t="inlineStr">
        <is>
          <t>VARIANCE</t>
        </is>
      </c>
    </row>
    <row r="45" ht="22" customHeight="1">
      <c r="B45" s="12" t="inlineStr">
        <is>
          <t>Store Technology Refresh</t>
        </is>
      </c>
      <c r="C45" s="27">
        <f>'Value Tracking'!C7</f>
        <v/>
      </c>
      <c r="D45" s="27">
        <f>'Value Tracking'!D7</f>
        <v/>
      </c>
      <c r="E45" s="27">
        <f>'Value Tracking'!E7</f>
        <v/>
      </c>
      <c r="F45" s="28">
        <f>D45-C45</f>
        <v/>
      </c>
    </row>
    <row r="46" ht="22" customHeight="1">
      <c r="B46" s="18" t="inlineStr">
        <is>
          <t>Unified Customer Data Platform</t>
        </is>
      </c>
      <c r="C46" s="29">
        <f>'Value Tracking'!C8</f>
        <v/>
      </c>
      <c r="D46" s="29">
        <f>'Value Tracking'!D8</f>
        <v/>
      </c>
      <c r="E46" s="29">
        <f>'Value Tracking'!E8</f>
        <v/>
      </c>
      <c r="F46" s="30">
        <f>D46-C46</f>
        <v/>
      </c>
    </row>
    <row r="47" ht="22" customHeight="1">
      <c r="B47" s="12" t="inlineStr">
        <is>
          <t>Supply Chain Velocity</t>
        </is>
      </c>
      <c r="C47" s="27">
        <f>'Value Tracking'!C9</f>
        <v/>
      </c>
      <c r="D47" s="27">
        <f>'Value Tracking'!D9</f>
        <v/>
      </c>
      <c r="E47" s="27">
        <f>'Value Tracking'!E9</f>
        <v/>
      </c>
      <c r="F47" s="28">
        <f>D47-C47</f>
        <v/>
      </c>
    </row>
    <row r="48" ht="22" customHeight="1">
      <c r="B48" s="18" t="inlineStr">
        <is>
          <t>Digital Loyalty Reboot</t>
        </is>
      </c>
      <c r="C48" s="29">
        <f>'Value Tracking'!C10</f>
        <v/>
      </c>
      <c r="D48" s="29">
        <f>'Value Tracking'!D10</f>
        <v/>
      </c>
      <c r="E48" s="29">
        <f>'Value Tracking'!E10</f>
        <v/>
      </c>
      <c r="F48" s="30">
        <f>D48-C48</f>
        <v/>
      </c>
    </row>
    <row r="49" ht="22" customHeight="1">
      <c r="B49" s="12" t="inlineStr">
        <is>
          <t>Merchant Tools Modernization</t>
        </is>
      </c>
      <c r="C49" s="27">
        <f>'Value Tracking'!C11</f>
        <v/>
      </c>
      <c r="D49" s="27">
        <f>'Value Tracking'!D11</f>
        <v/>
      </c>
      <c r="E49" s="27">
        <f>'Value Tracking'!E11</f>
        <v/>
      </c>
      <c r="F49" s="28">
        <f>D49-C49</f>
        <v/>
      </c>
    </row>
    <row r="50" ht="24" customHeight="1">
      <c r="B50" s="9" t="inlineStr">
        <is>
          <t>PORTFOLIO</t>
        </is>
      </c>
      <c r="C50" s="31">
        <f>SUM(C45:C49)</f>
        <v/>
      </c>
      <c r="D50" s="31">
        <f>SUM(D45:D49)</f>
        <v/>
      </c>
      <c r="E50" s="31">
        <f>SUM(E45:E49)</f>
        <v/>
      </c>
      <c r="F50" s="32">
        <f>D50-C50</f>
        <v/>
      </c>
    </row>
  </sheetData>
  <mergeCells count="12">
    <mergeCell ref="B6:C6"/>
    <mergeCell ref="K7:L7"/>
    <mergeCell ref="E6:F6"/>
    <mergeCell ref="H6:I6"/>
    <mergeCell ref="B7:C7"/>
    <mergeCell ref="E7:F7"/>
    <mergeCell ref="K8:L8"/>
    <mergeCell ref="H7:I7"/>
    <mergeCell ref="H8:I8"/>
    <mergeCell ref="K6:L6"/>
    <mergeCell ref="B8:C8"/>
    <mergeCell ref="E8:F8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M37"/>
  <sheetViews>
    <sheetView showGridLines="0" workbookViewId="0">
      <pane xSplit="1" ySplit="12" topLeftCell="B1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8" customWidth="1" min="2" max="2"/>
    <col width="5" customWidth="1" min="3" max="3"/>
    <col width="34" customWidth="1" min="4" max="4"/>
    <col width="18" customWidth="1" min="5" max="5"/>
    <col width="8" customWidth="1" min="6" max="6"/>
    <col width="8" customWidth="1" min="7" max="7"/>
    <col width="8" customWidth="1" min="8" max="8"/>
    <col width="18" customWidth="1" min="9" max="9"/>
    <col width="12" customWidth="1" min="10" max="10"/>
    <col width="40" customWidth="1" min="11" max="11"/>
    <col width="12" customWidth="1" min="12" max="12"/>
    <col width="12" customWidth="1" min="13" max="13"/>
  </cols>
  <sheetData>
    <row r="2">
      <c r="B2" s="1" t="inlineStr">
        <is>
          <t>PROJECT NORTH STAR  ·  TMO</t>
        </is>
      </c>
    </row>
    <row r="3">
      <c r="B3" s="2" t="inlineStr">
        <is>
          <t>Risk &amp; Dependency Log</t>
        </is>
      </c>
    </row>
    <row r="4">
      <c r="B4" s="3" t="inlineStr">
        <is>
          <t>27 open items  ·  refreshed weekly  ·  owner: TMO</t>
        </is>
      </c>
    </row>
    <row r="6">
      <c r="B6" s="1" t="inlineStr">
        <is>
          <t>SUMMARY</t>
        </is>
      </c>
    </row>
    <row r="7">
      <c r="B7" s="33" t="inlineStr">
        <is>
          <t>Open</t>
        </is>
      </c>
      <c r="C7" s="34">
        <f>COUNTIF(J13:J40,"Open")</f>
        <v/>
      </c>
      <c r="D7" s="33" t="inlineStr">
        <is>
          <t>Escalated</t>
        </is>
      </c>
      <c r="E7" s="34">
        <f>COUNTIF(J13:J40,"Escalated")</f>
        <v/>
      </c>
      <c r="F7" s="33" t="inlineStr">
        <is>
          <t>Mitigating</t>
        </is>
      </c>
      <c r="G7" s="34">
        <f>COUNTIF(J13:J40,"Mitigating")</f>
        <v/>
      </c>
      <c r="H7" s="33" t="inlineStr">
        <is>
          <t>Closed</t>
        </is>
      </c>
      <c r="I7" s="34">
        <f>COUNTIF(J13:J40,"Closed")</f>
        <v/>
      </c>
    </row>
    <row r="12" ht="28" customHeight="1">
      <c r="B12" s="9" t="inlineStr">
        <is>
          <t>ID</t>
        </is>
      </c>
      <c r="C12" s="11" t="inlineStr">
        <is>
          <t>TYPE</t>
        </is>
      </c>
      <c r="D12" s="11" t="inlineStr">
        <is>
          <t>RISK / DEPENDENCY</t>
        </is>
      </c>
      <c r="E12" s="11" t="inlineStr">
        <is>
          <t>WORKSTREAM</t>
        </is>
      </c>
      <c r="F12" s="10" t="inlineStr">
        <is>
          <t>PROB</t>
        </is>
      </c>
      <c r="G12" s="10" t="inlineStr">
        <is>
          <t>IMPACT</t>
        </is>
      </c>
      <c r="H12" s="10" t="inlineStr">
        <is>
          <t>SCORE</t>
        </is>
      </c>
      <c r="I12" s="11" t="inlineStr">
        <is>
          <t>OWNER</t>
        </is>
      </c>
      <c r="J12" s="11" t="inlineStr">
        <is>
          <t>STATUS</t>
        </is>
      </c>
      <c r="K12" s="11" t="inlineStr">
        <is>
          <t>MITIGATION / ACTION</t>
        </is>
      </c>
      <c r="L12" s="11" t="inlineStr">
        <is>
          <t>OPENED</t>
        </is>
      </c>
      <c r="M12" s="11" t="inlineStr">
        <is>
          <t>TARGET CLOSE</t>
        </is>
      </c>
    </row>
    <row r="13" ht="40" customHeight="1">
      <c r="B13" s="12" t="inlineStr">
        <is>
          <t>R-08</t>
        </is>
      </c>
      <c r="C13" s="35" t="inlineStr">
        <is>
          <t>R</t>
        </is>
      </c>
      <c r="D13" s="36" t="inlineStr">
        <is>
          <t>Legacy loyalty sunset undecided. CDP and Loyalty WS blocked awaiting decision.</t>
        </is>
      </c>
      <c r="E13" s="16" t="inlineStr">
        <is>
          <t>Loyalty</t>
        </is>
      </c>
      <c r="F13" s="37" t="n">
        <v>3</v>
      </c>
      <c r="G13" s="37" t="n">
        <v>3</v>
      </c>
      <c r="H13" s="37">
        <f>F13*G13</f>
        <v/>
      </c>
      <c r="I13" s="16" t="inlineStr">
        <is>
          <t>CMO</t>
        </is>
      </c>
      <c r="J13" s="38" t="inlineStr">
        <is>
          <t>Escalated</t>
        </is>
      </c>
      <c r="K13" s="36" t="inlineStr">
        <is>
          <t>D-15 requested at Q3 SteerCo. If deferred, CDP re-baseline; +$3M dual-run cost.</t>
        </is>
      </c>
      <c r="L13" s="39" t="inlineStr">
        <is>
          <t>2026-08-15</t>
        </is>
      </c>
      <c r="M13" s="39" t="inlineStr">
        <is>
          <t>2026-10-22</t>
        </is>
      </c>
    </row>
    <row r="14" ht="40" customHeight="1">
      <c r="B14" s="18" t="inlineStr">
        <is>
          <t>R-11</t>
        </is>
      </c>
      <c r="C14" s="40" t="inlineStr">
        <is>
          <t>R</t>
        </is>
      </c>
      <c r="D14" s="41" t="inlineStr">
        <is>
          <t>Rural connectivity below spec. ~80 stores affected.</t>
        </is>
      </c>
      <c r="E14" s="21" t="inlineStr">
        <is>
          <t>Store Tech</t>
        </is>
      </c>
      <c r="F14" s="42" t="n">
        <v>3</v>
      </c>
      <c r="G14" s="42" t="n">
        <v>2</v>
      </c>
      <c r="H14" s="42">
        <f>F14*G14</f>
        <v/>
      </c>
      <c r="I14" s="21" t="inlineStr">
        <is>
          <t>SVP Store Ops</t>
        </is>
      </c>
      <c r="J14" s="43" t="inlineStr">
        <is>
          <t>Escalated</t>
        </is>
      </c>
      <c r="K14" s="41" t="inlineStr">
        <is>
          <t>D-14 requested at Q3 SteerCo. Vendor SOW ready to sign on approval; +$4.2M scope.</t>
        </is>
      </c>
      <c r="L14" s="44" t="inlineStr">
        <is>
          <t>2026-09-02</t>
        </is>
      </c>
      <c r="M14" s="44" t="inlineStr">
        <is>
          <t>2026-10-22</t>
        </is>
      </c>
    </row>
    <row r="15" ht="40" customHeight="1">
      <c r="B15" s="12" t="inlineStr">
        <is>
          <t>R-14</t>
        </is>
      </c>
      <c r="C15" s="35" t="inlineStr">
        <is>
          <t>R</t>
        </is>
      </c>
      <c r="D15" s="36" t="inlineStr">
        <is>
          <t>CDP vendor missed API delivery by 6 weeks. Cascade risk to loyalty and merchant.</t>
        </is>
      </c>
      <c r="E15" s="16" t="inlineStr">
        <is>
          <t>CDP</t>
        </is>
      </c>
      <c r="F15" s="37" t="n">
        <v>2</v>
      </c>
      <c r="G15" s="37" t="n">
        <v>3</v>
      </c>
      <c r="H15" s="37">
        <f>F15*G15</f>
        <v/>
      </c>
      <c r="I15" s="16" t="inlineStr">
        <is>
          <t>VP Data</t>
        </is>
      </c>
      <c r="J15" s="45" t="inlineStr">
        <is>
          <t>Mitigating</t>
        </is>
      </c>
      <c r="K15" s="36" t="inlineStr">
        <is>
          <t>Weekly delivery review, contract remedies invoked, alt-vendor scan initiated.</t>
        </is>
      </c>
      <c r="L15" s="39" t="inlineStr">
        <is>
          <t>2026-09-10</t>
        </is>
      </c>
      <c r="M15" s="39" t="inlineStr">
        <is>
          <t>2026-11-15</t>
        </is>
      </c>
    </row>
    <row r="16" ht="40" customHeight="1">
      <c r="B16" s="18" t="inlineStr">
        <is>
          <t>R-17</t>
        </is>
      </c>
      <c r="C16" s="40" t="inlineStr">
        <is>
          <t>R</t>
        </is>
      </c>
      <c r="D16" s="41" t="inlineStr">
        <is>
          <t>Field change fatigue. Wave 1 rollout velocity risk.</t>
        </is>
      </c>
      <c r="E16" s="21" t="inlineStr">
        <is>
          <t>Store Tech</t>
        </is>
      </c>
      <c r="F16" s="42" t="n">
        <v>2</v>
      </c>
      <c r="G16" s="42" t="n">
        <v>2</v>
      </c>
      <c r="H16" s="42">
        <f>F16*G16</f>
        <v/>
      </c>
      <c r="I16" s="21" t="inlineStr">
        <is>
          <t>Dir OCM</t>
        </is>
      </c>
      <c r="J16" s="46" t="inlineStr">
        <is>
          <t>Mitigating</t>
        </is>
      </c>
      <c r="K16" s="41" t="inlineStr">
        <is>
          <t>Rollout velocity revised down 20%; OCM budget +$400k; extended field support.</t>
        </is>
      </c>
      <c r="L16" s="44" t="inlineStr">
        <is>
          <t>2026-09-18</t>
        </is>
      </c>
      <c r="M16" s="44" t="inlineStr">
        <is>
          <t>2026-12-01</t>
        </is>
      </c>
    </row>
    <row r="17" ht="40" customHeight="1">
      <c r="B17" s="12" t="inlineStr">
        <is>
          <t>R-19</t>
        </is>
      </c>
      <c r="C17" s="35" t="inlineStr">
        <is>
          <t>R</t>
        </is>
      </c>
      <c r="D17" s="36" t="inlineStr">
        <is>
          <t>Finance / TMO benefits reporting misalignment</t>
        </is>
      </c>
      <c r="E17" s="16" t="inlineStr">
        <is>
          <t>Portfolio</t>
        </is>
      </c>
      <c r="F17" s="37" t="n">
        <v>1</v>
      </c>
      <c r="G17" s="37" t="n">
        <v>2</v>
      </c>
      <c r="H17" s="37">
        <f>F17*G17</f>
        <v/>
      </c>
      <c r="I17" s="16" t="inlineStr">
        <is>
          <t>TMO Lead</t>
        </is>
      </c>
      <c r="J17" s="47" t="inlineStr">
        <is>
          <t>Open</t>
        </is>
      </c>
      <c r="K17" s="36" t="inlineStr">
        <is>
          <t>D-16 requested at Q3 SteerCo. Joint recalibration session scheduled 5 Nov.</t>
        </is>
      </c>
      <c r="L17" s="39" t="inlineStr">
        <is>
          <t>2026-09-25</t>
        </is>
      </c>
      <c r="M17" s="39" t="inlineStr">
        <is>
          <t>2026-11-05</t>
        </is>
      </c>
    </row>
    <row r="18" ht="40" customHeight="1">
      <c r="B18" s="18" t="inlineStr">
        <is>
          <t>D-04</t>
        </is>
      </c>
      <c r="C18" s="48" t="inlineStr">
        <is>
          <t>D</t>
        </is>
      </c>
      <c r="D18" s="41" t="inlineStr">
        <is>
          <t>DC3 automation → mobile POS inventory feed dependency</t>
        </is>
      </c>
      <c r="E18" s="21" t="inlineStr">
        <is>
          <t>Supply/Store Tech</t>
        </is>
      </c>
      <c r="F18" s="42" t="n">
        <v>1</v>
      </c>
      <c r="G18" s="42" t="n">
        <v>2</v>
      </c>
      <c r="H18" s="42">
        <f>F18*G18</f>
        <v/>
      </c>
      <c r="I18" s="21" t="inlineStr">
        <is>
          <t>VP Supply Chain</t>
        </is>
      </c>
      <c r="J18" s="46" t="inlineStr">
        <is>
          <t>Mitigating</t>
        </is>
      </c>
      <c r="K18" s="41" t="inlineStr">
        <is>
          <t>API contract signed; integration test window Nov 12-16.</t>
        </is>
      </c>
      <c r="L18" s="44" t="inlineStr">
        <is>
          <t>2026-08-01</t>
        </is>
      </c>
      <c r="M18" s="44" t="inlineStr">
        <is>
          <t>2026-11-16</t>
        </is>
      </c>
    </row>
    <row r="19" ht="40" customHeight="1">
      <c r="B19" s="12" t="inlineStr">
        <is>
          <t>D-07</t>
        </is>
      </c>
      <c r="C19" s="49" t="inlineStr">
        <is>
          <t>D</t>
        </is>
      </c>
      <c r="D19" s="36" t="inlineStr">
        <is>
          <t>CDP customer record migration → Loyalty cutover data feed</t>
        </is>
      </c>
      <c r="E19" s="16" t="inlineStr">
        <is>
          <t>CDP/Loyalty</t>
        </is>
      </c>
      <c r="F19" s="37" t="n">
        <v>3</v>
      </c>
      <c r="G19" s="37" t="n">
        <v>3</v>
      </c>
      <c r="H19" s="37">
        <f>F19*G19</f>
        <v/>
      </c>
      <c r="I19" s="16" t="inlineStr">
        <is>
          <t>VP Data</t>
        </is>
      </c>
      <c r="J19" s="47" t="inlineStr">
        <is>
          <t>Open</t>
        </is>
      </c>
      <c r="K19" s="36" t="inlineStr">
        <is>
          <t>Blocked pending D-15. Migration scoped at 14 weeks post-decision.</t>
        </is>
      </c>
      <c r="L19" s="39" t="inlineStr">
        <is>
          <t>2026-08-20</t>
        </is>
      </c>
      <c r="M19" s="39" t="inlineStr">
        <is>
          <t>2026-12-15</t>
        </is>
      </c>
    </row>
    <row r="20" ht="40" customHeight="1">
      <c r="B20" s="18" t="inlineStr">
        <is>
          <t>R-22</t>
        </is>
      </c>
      <c r="C20" s="40" t="inlineStr">
        <is>
          <t>R</t>
        </is>
      </c>
      <c r="D20" s="41" t="inlineStr">
        <is>
          <t>Merchant tools SME availability, Q1 gap in staffing</t>
        </is>
      </c>
      <c r="E20" s="21" t="inlineStr">
        <is>
          <t>Merchant</t>
        </is>
      </c>
      <c r="F20" s="42" t="n">
        <v>2</v>
      </c>
      <c r="G20" s="42" t="n">
        <v>2</v>
      </c>
      <c r="H20" s="42">
        <f>F20*G20</f>
        <v/>
      </c>
      <c r="I20" s="21" t="inlineStr">
        <is>
          <t>VP Merch</t>
        </is>
      </c>
      <c r="J20" s="50" t="inlineStr">
        <is>
          <t>Open</t>
        </is>
      </c>
      <c r="K20" s="41" t="inlineStr">
        <is>
          <t>Contingent staffing plan in draft; expected approval Nov 15.</t>
        </is>
      </c>
      <c r="L20" s="44" t="inlineStr">
        <is>
          <t>2026-10-01</t>
        </is>
      </c>
      <c r="M20" s="44" t="inlineStr">
        <is>
          <t>2027-01-31</t>
        </is>
      </c>
    </row>
    <row r="21" ht="40" customHeight="1">
      <c r="B21" s="12" t="inlineStr">
        <is>
          <t>R-25</t>
        </is>
      </c>
      <c r="C21" s="35" t="inlineStr">
        <is>
          <t>R</t>
        </is>
      </c>
      <c r="D21" s="36" t="inlineStr">
        <is>
          <t>Payment gateway migration adjacency to Store Tech Wave 1</t>
        </is>
      </c>
      <c r="E21" s="16" t="inlineStr">
        <is>
          <t>Store Tech</t>
        </is>
      </c>
      <c r="F21" s="37" t="n">
        <v>1</v>
      </c>
      <c r="G21" s="37" t="n">
        <v>3</v>
      </c>
      <c r="H21" s="37">
        <f>F21*G21</f>
        <v/>
      </c>
      <c r="I21" s="16" t="inlineStr">
        <is>
          <t>CTO</t>
        </is>
      </c>
      <c r="J21" s="45" t="inlineStr">
        <is>
          <t>Mitigating</t>
        </is>
      </c>
      <c r="K21" s="36" t="inlineStr">
        <is>
          <t>Gateway migration re-timed to avoid Wave 1 overlap; regression test plan in place.</t>
        </is>
      </c>
      <c r="L21" s="39" t="inlineStr">
        <is>
          <t>2026-09-05</t>
        </is>
      </c>
      <c r="M21" s="39" t="inlineStr">
        <is>
          <t>2026-11-30</t>
        </is>
      </c>
    </row>
    <row r="22" ht="40" customHeight="1">
      <c r="B22" s="18" t="inlineStr">
        <is>
          <t>R-06</t>
        </is>
      </c>
      <c r="C22" s="40" t="inlineStr">
        <is>
          <t>R</t>
        </is>
      </c>
      <c r="D22" s="41" t="inlineStr">
        <is>
          <t>WMS cutover contingency plan needed</t>
        </is>
      </c>
      <c r="E22" s="21" t="inlineStr">
        <is>
          <t>Supply Chain</t>
        </is>
      </c>
      <c r="F22" s="42" t="n">
        <v>1</v>
      </c>
      <c r="G22" s="42" t="n">
        <v>1</v>
      </c>
      <c r="H22" s="42">
        <f>F22*G22</f>
        <v/>
      </c>
      <c r="I22" s="21" t="inlineStr">
        <is>
          <t>VP Supply Chain</t>
        </is>
      </c>
      <c r="J22" s="51" t="inlineStr">
        <is>
          <t>Closed</t>
        </is>
      </c>
      <c r="K22" s="41" t="inlineStr">
        <is>
          <t>WMS cutover completed 15 Sep with no incidents. Contingency plan retained as reference.</t>
        </is>
      </c>
      <c r="L22" s="44" t="inlineStr">
        <is>
          <t>2026-06-10</t>
        </is>
      </c>
      <c r="M22" s="44" t="inlineStr">
        <is>
          <t>2026-09-15</t>
        </is>
      </c>
    </row>
    <row r="23" ht="40" customHeight="1">
      <c r="B23" s="12" t="inlineStr">
        <is>
          <t>R-30</t>
        </is>
      </c>
      <c r="C23" s="35" t="inlineStr">
        <is>
          <t>R</t>
        </is>
      </c>
      <c r="D23" s="36" t="inlineStr">
        <is>
          <t>Merchant training bandwidth constrained in Q1</t>
        </is>
      </c>
      <c r="E23" s="16" t="inlineStr">
        <is>
          <t>Merchant</t>
        </is>
      </c>
      <c r="F23" s="37" t="n">
        <v>2</v>
      </c>
      <c r="G23" s="37" t="n">
        <v>2</v>
      </c>
      <c r="H23" s="37">
        <f>F23*G23</f>
        <v/>
      </c>
      <c r="I23" s="16" t="inlineStr">
        <is>
          <t>VP Merch</t>
        </is>
      </c>
      <c r="J23" s="47" t="inlineStr">
        <is>
          <t>Open</t>
        </is>
      </c>
      <c r="K23" s="36" t="inlineStr">
        <is>
          <t>Assess dedicated trainer pool; explore vendor-provided training.</t>
        </is>
      </c>
      <c r="L23" s="39" t="inlineStr">
        <is>
          <t>2026-10-05</t>
        </is>
      </c>
      <c r="M23" s="39" t="inlineStr">
        <is>
          <t>2027-02-28</t>
        </is>
      </c>
    </row>
    <row r="24" ht="40" customHeight="1">
      <c r="B24" s="18" t="inlineStr">
        <is>
          <t>R-31</t>
        </is>
      </c>
      <c r="C24" s="40" t="inlineStr">
        <is>
          <t>R</t>
        </is>
      </c>
      <c r="D24" s="41" t="inlineStr">
        <is>
          <t>Store associate turnover higher than modeled in benefits case</t>
        </is>
      </c>
      <c r="E24" s="21" t="inlineStr">
        <is>
          <t>Store Tech</t>
        </is>
      </c>
      <c r="F24" s="42" t="n">
        <v>2</v>
      </c>
      <c r="G24" s="42" t="n">
        <v>2</v>
      </c>
      <c r="H24" s="42">
        <f>F24*G24</f>
        <v/>
      </c>
      <c r="I24" s="21" t="inlineStr">
        <is>
          <t>SVP Store Ops</t>
        </is>
      </c>
      <c r="J24" s="50" t="inlineStr">
        <is>
          <t>Open</t>
        </is>
      </c>
      <c r="K24" s="41" t="inlineStr">
        <is>
          <t>HR partnering on turnover analysis; refresh training-cost model by Nov 30.</t>
        </is>
      </c>
      <c r="L24" s="44" t="inlineStr">
        <is>
          <t>2026-10-10</t>
        </is>
      </c>
      <c r="M24" s="44" t="inlineStr">
        <is>
          <t>2026-11-30</t>
        </is>
      </c>
    </row>
    <row r="25" ht="40" customHeight="1">
      <c r="B25" s="12" t="inlineStr">
        <is>
          <t>D-11</t>
        </is>
      </c>
      <c r="C25" s="49" t="inlineStr">
        <is>
          <t>D</t>
        </is>
      </c>
      <c r="D25" s="36" t="inlineStr">
        <is>
          <t>CDP → Merchant tools customer segmentation feed</t>
        </is>
      </c>
      <c r="E25" s="16" t="inlineStr">
        <is>
          <t>CDP/Merchant</t>
        </is>
      </c>
      <c r="F25" s="37" t="n">
        <v>2</v>
      </c>
      <c r="G25" s="37" t="n">
        <v>2</v>
      </c>
      <c r="H25" s="37">
        <f>F25*G25</f>
        <v/>
      </c>
      <c r="I25" s="16" t="inlineStr">
        <is>
          <t>VP Data</t>
        </is>
      </c>
      <c r="J25" s="45" t="inlineStr">
        <is>
          <t>Mitigating</t>
        </is>
      </c>
      <c r="K25" s="36" t="inlineStr">
        <is>
          <t>Interim static-segment feed acceptable until Q2 27; documented workaround.</t>
        </is>
      </c>
      <c r="L25" s="39" t="inlineStr">
        <is>
          <t>2026-09-15</t>
        </is>
      </c>
      <c r="M25" s="39" t="inlineStr">
        <is>
          <t>2027-04-30</t>
        </is>
      </c>
    </row>
    <row r="26" ht="40" customHeight="1">
      <c r="B26" s="18" t="inlineStr">
        <is>
          <t>R-33</t>
        </is>
      </c>
      <c r="C26" s="40" t="inlineStr">
        <is>
          <t>R</t>
        </is>
      </c>
      <c r="D26" s="41" t="inlineStr">
        <is>
          <t>Cybersecurity review pending for CDP vendor SOC 2 evidence</t>
        </is>
      </c>
      <c r="E26" s="21" t="inlineStr">
        <is>
          <t>CDP</t>
        </is>
      </c>
      <c r="F26" s="42" t="n">
        <v>1</v>
      </c>
      <c r="G26" s="42" t="n">
        <v>3</v>
      </c>
      <c r="H26" s="42">
        <f>F26*G26</f>
        <v/>
      </c>
      <c r="I26" s="21" t="inlineStr">
        <is>
          <t>CISO</t>
        </is>
      </c>
      <c r="J26" s="46" t="inlineStr">
        <is>
          <t>Mitigating</t>
        </is>
      </c>
      <c r="K26" s="41" t="inlineStr">
        <is>
          <t>Vendor SOC 2 Type II delivery expected Nov 20; contingent controls in place.</t>
        </is>
      </c>
      <c r="L26" s="44" t="inlineStr">
        <is>
          <t>2026-09-20</t>
        </is>
      </c>
      <c r="M26" s="44" t="inlineStr">
        <is>
          <t>2026-11-20</t>
        </is>
      </c>
    </row>
    <row r="27" ht="40" customHeight="1">
      <c r="B27" s="12" t="inlineStr">
        <is>
          <t>R-35</t>
        </is>
      </c>
      <c r="C27" s="35" t="inlineStr">
        <is>
          <t>R</t>
        </is>
      </c>
      <c r="D27" s="36" t="inlineStr">
        <is>
          <t>Wave 1 installer capacity, regional contractor concentration</t>
        </is>
      </c>
      <c r="E27" s="16" t="inlineStr">
        <is>
          <t>Store Tech</t>
        </is>
      </c>
      <c r="F27" s="37" t="n">
        <v>2</v>
      </c>
      <c r="G27" s="37" t="n">
        <v>2</v>
      </c>
      <c r="H27" s="37">
        <f>F27*G27</f>
        <v/>
      </c>
      <c r="I27" s="16" t="inlineStr">
        <is>
          <t>SVP Store Ops</t>
        </is>
      </c>
      <c r="J27" s="45" t="inlineStr">
        <is>
          <t>Mitigating</t>
        </is>
      </c>
      <c r="K27" s="36" t="inlineStr">
        <is>
          <t>Second installer partner signed 10 Oct; capacity now dual-sourced.</t>
        </is>
      </c>
      <c r="L27" s="39" t="inlineStr">
        <is>
          <t>2026-08-25</t>
        </is>
      </c>
      <c r="M27" s="39" t="inlineStr">
        <is>
          <t>2026-10-10</t>
        </is>
      </c>
    </row>
    <row r="28" ht="40" customHeight="1">
      <c r="B28" s="18" t="inlineStr">
        <is>
          <t>R-36</t>
        </is>
      </c>
      <c r="C28" s="40" t="inlineStr">
        <is>
          <t>R</t>
        </is>
      </c>
      <c r="D28" s="41" t="inlineStr">
        <is>
          <t>Loyalty member communication risk during holiday 2026</t>
        </is>
      </c>
      <c r="E28" s="21" t="inlineStr">
        <is>
          <t>Loyalty</t>
        </is>
      </c>
      <c r="F28" s="42" t="n">
        <v>2</v>
      </c>
      <c r="G28" s="42" t="n">
        <v>2</v>
      </c>
      <c r="H28" s="42">
        <f>F28*G28</f>
        <v/>
      </c>
      <c r="I28" s="21" t="inlineStr">
        <is>
          <t>CMO</t>
        </is>
      </c>
      <c r="J28" s="50" t="inlineStr">
        <is>
          <t>Open</t>
        </is>
      </c>
      <c r="K28" s="41" t="inlineStr">
        <is>
          <t>Marketing developing staged comms plan; contingent on D-15 outcome.</t>
        </is>
      </c>
      <c r="L28" s="44" t="inlineStr">
        <is>
          <t>2026-10-01</t>
        </is>
      </c>
      <c r="M28" s="44" t="inlineStr">
        <is>
          <t>2026-12-15</t>
        </is>
      </c>
    </row>
    <row r="29" ht="40" customHeight="1">
      <c r="B29" s="12" t="inlineStr">
        <is>
          <t>D-14</t>
        </is>
      </c>
      <c r="C29" s="49" t="inlineStr">
        <is>
          <t>D</t>
        </is>
      </c>
      <c r="D29" s="36" t="inlineStr">
        <is>
          <t>Store Tech Wave 1 → Payment gateway sequence</t>
        </is>
      </c>
      <c r="E29" s="16" t="inlineStr">
        <is>
          <t>Store Tech</t>
        </is>
      </c>
      <c r="F29" s="37" t="n">
        <v>1</v>
      </c>
      <c r="G29" s="37" t="n">
        <v>2</v>
      </c>
      <c r="H29" s="37">
        <f>F29*G29</f>
        <v/>
      </c>
      <c r="I29" s="16" t="inlineStr">
        <is>
          <t>CTO</t>
        </is>
      </c>
      <c r="J29" s="45" t="inlineStr">
        <is>
          <t>Mitigating</t>
        </is>
      </c>
      <c r="K29" s="36" t="inlineStr">
        <is>
          <t>Sequence re-confirmed at Oct 3 architecture review; on track.</t>
        </is>
      </c>
      <c r="L29" s="39" t="inlineStr">
        <is>
          <t>2026-08-10</t>
        </is>
      </c>
      <c r="M29" s="39" t="inlineStr">
        <is>
          <t>2026-11-30</t>
        </is>
      </c>
    </row>
    <row r="30" ht="40" customHeight="1">
      <c r="B30" s="18" t="inlineStr">
        <is>
          <t>R-37</t>
        </is>
      </c>
      <c r="C30" s="40" t="inlineStr">
        <is>
          <t>R</t>
        </is>
      </c>
      <c r="D30" s="41" t="inlineStr">
        <is>
          <t>Merchant tools OCM survey signal. Fatigue 18pp above threshold.</t>
        </is>
      </c>
      <c r="E30" s="21" t="inlineStr">
        <is>
          <t>Merchant</t>
        </is>
      </c>
      <c r="F30" s="42" t="n">
        <v>2</v>
      </c>
      <c r="G30" s="42" t="n">
        <v>2</v>
      </c>
      <c r="H30" s="42">
        <f>F30*G30</f>
        <v/>
      </c>
      <c r="I30" s="21" t="inlineStr">
        <is>
          <t>VP Merch</t>
        </is>
      </c>
      <c r="J30" s="50" t="inlineStr">
        <is>
          <t>Open</t>
        </is>
      </c>
      <c r="K30" s="41" t="inlineStr">
        <is>
          <t>Deep-dive analysis with HR partners; discussion item next SteerCo.</t>
        </is>
      </c>
      <c r="L30" s="44" t="inlineStr">
        <is>
          <t>2026-10-12</t>
        </is>
      </c>
      <c r="M30" s="44" t="inlineStr">
        <is>
          <t>2026-12-31</t>
        </is>
      </c>
    </row>
    <row r="31" ht="40" customHeight="1">
      <c r="B31" s="12" t="inlineStr">
        <is>
          <t>R-38</t>
        </is>
      </c>
      <c r="C31" s="35" t="inlineStr">
        <is>
          <t>R</t>
        </is>
      </c>
      <c r="D31" s="36" t="inlineStr">
        <is>
          <t>DC3 automation vendor invoicing dispute (~$1.2M)</t>
        </is>
      </c>
      <c r="E31" s="16" t="inlineStr">
        <is>
          <t>Supply Chain</t>
        </is>
      </c>
      <c r="F31" s="37" t="n">
        <v>1</v>
      </c>
      <c r="G31" s="37" t="n">
        <v>1</v>
      </c>
      <c r="H31" s="37">
        <f>F31*G31</f>
        <v/>
      </c>
      <c r="I31" s="16" t="inlineStr">
        <is>
          <t>VP Supply Chain</t>
        </is>
      </c>
      <c r="J31" s="47" t="inlineStr">
        <is>
          <t>Open</t>
        </is>
      </c>
      <c r="K31" s="36" t="inlineStr">
        <is>
          <t>Legal engaged; vendor billing team reviewing PO detail. No schedule impact.</t>
        </is>
      </c>
      <c r="L31" s="39" t="inlineStr">
        <is>
          <t>2026-09-28</t>
        </is>
      </c>
      <c r="M31" s="39" t="inlineStr">
        <is>
          <t>2026-11-15</t>
        </is>
      </c>
    </row>
    <row r="32" ht="40" customHeight="1">
      <c r="B32" s="18" t="inlineStr">
        <is>
          <t>R-39</t>
        </is>
      </c>
      <c r="C32" s="40" t="inlineStr">
        <is>
          <t>R</t>
        </is>
      </c>
      <c r="D32" s="41" t="inlineStr">
        <is>
          <t>Store Tech pilot conversion uplift may not scale to Wave 1 mix</t>
        </is>
      </c>
      <c r="E32" s="21" t="inlineStr">
        <is>
          <t>Store Tech</t>
        </is>
      </c>
      <c r="F32" s="42" t="n">
        <v>2</v>
      </c>
      <c r="G32" s="42" t="n">
        <v>2</v>
      </c>
      <c r="H32" s="42">
        <f>F32*G32</f>
        <v/>
      </c>
      <c r="I32" s="21" t="inlineStr">
        <is>
          <t>SVP Store Ops</t>
        </is>
      </c>
      <c r="J32" s="46" t="inlineStr">
        <is>
          <t>Mitigating</t>
        </is>
      </c>
      <c r="K32" s="41" t="inlineStr">
        <is>
          <t>Pilot cohort skewed to urban; validation cohort added to Wave 1 first 20 stores.</t>
        </is>
      </c>
      <c r="L32" s="44" t="inlineStr">
        <is>
          <t>2026-10-01</t>
        </is>
      </c>
      <c r="M32" s="44" t="inlineStr">
        <is>
          <t>2027-01-31</t>
        </is>
      </c>
    </row>
    <row r="33" ht="40" customHeight="1">
      <c r="B33" s="12" t="inlineStr">
        <is>
          <t>R-40</t>
        </is>
      </c>
      <c r="C33" s="35" t="inlineStr">
        <is>
          <t>R</t>
        </is>
      </c>
      <c r="D33" s="36" t="inlineStr">
        <is>
          <t>Wave 1 network install, city permit delays in 3 municipalities</t>
        </is>
      </c>
      <c r="E33" s="16" t="inlineStr">
        <is>
          <t>Store Tech</t>
        </is>
      </c>
      <c r="F33" s="37" t="n">
        <v>1</v>
      </c>
      <c r="G33" s="37" t="n">
        <v>1</v>
      </c>
      <c r="H33" s="37">
        <f>F33*G33</f>
        <v/>
      </c>
      <c r="I33" s="16" t="inlineStr">
        <is>
          <t>SVP Store Ops</t>
        </is>
      </c>
      <c r="J33" s="45" t="inlineStr">
        <is>
          <t>Mitigating</t>
        </is>
      </c>
      <c r="K33" s="36" t="inlineStr">
        <is>
          <t>Regional real estate team engaged; 2 of 3 permits secured; final expected Nov 8.</t>
        </is>
      </c>
      <c r="L33" s="39" t="inlineStr">
        <is>
          <t>2026-10-08</t>
        </is>
      </c>
      <c r="M33" s="39" t="inlineStr">
        <is>
          <t>2026-11-08</t>
        </is>
      </c>
    </row>
    <row r="34" ht="40" customHeight="1">
      <c r="B34" s="18" t="inlineStr">
        <is>
          <t>D-15</t>
        </is>
      </c>
      <c r="C34" s="48" t="inlineStr">
        <is>
          <t>D</t>
        </is>
      </c>
      <c r="D34" s="41" t="inlineStr">
        <is>
          <t>Loyalty comms platform → CDP identity resolution</t>
        </is>
      </c>
      <c r="E34" s="21" t="inlineStr">
        <is>
          <t>Loyalty/CDP</t>
        </is>
      </c>
      <c r="F34" s="42" t="n">
        <v>3</v>
      </c>
      <c r="G34" s="42" t="n">
        <v>2</v>
      </c>
      <c r="H34" s="42">
        <f>F34*G34</f>
        <v/>
      </c>
      <c r="I34" s="21" t="inlineStr">
        <is>
          <t>CMO</t>
        </is>
      </c>
      <c r="J34" s="50" t="inlineStr">
        <is>
          <t>Open</t>
        </is>
      </c>
      <c r="K34" s="41" t="inlineStr">
        <is>
          <t>Blocked pending D-15 outcome. Identity mapping scoped once cutover confirmed.</t>
        </is>
      </c>
      <c r="L34" s="44" t="inlineStr">
        <is>
          <t>2026-09-05</t>
        </is>
      </c>
      <c r="M34" s="44" t="inlineStr">
        <is>
          <t>2026-12-31</t>
        </is>
      </c>
    </row>
    <row r="35" ht="40" customHeight="1">
      <c r="B35" s="12" t="inlineStr">
        <is>
          <t>R-42</t>
        </is>
      </c>
      <c r="C35" s="35" t="inlineStr">
        <is>
          <t>R</t>
        </is>
      </c>
      <c r="D35" s="36" t="inlineStr">
        <is>
          <t>Merchant tools UAT scope creep. 40+ new field requests.</t>
        </is>
      </c>
      <c r="E35" s="16" t="inlineStr">
        <is>
          <t>Merchant</t>
        </is>
      </c>
      <c r="F35" s="37" t="n">
        <v>2</v>
      </c>
      <c r="G35" s="37" t="n">
        <v>2</v>
      </c>
      <c r="H35" s="37">
        <f>F35*G35</f>
        <v/>
      </c>
      <c r="I35" s="16" t="inlineStr">
        <is>
          <t>VP Merch</t>
        </is>
      </c>
      <c r="J35" s="47" t="inlineStr">
        <is>
          <t>Open</t>
        </is>
      </c>
      <c r="K35" s="36" t="inlineStr">
        <is>
          <t>Change control board convened; triage completed for 60% of requests.</t>
        </is>
      </c>
      <c r="L35" s="39" t="inlineStr">
        <is>
          <t>2026-10-05</t>
        </is>
      </c>
      <c r="M35" s="39" t="inlineStr">
        <is>
          <t>2026-11-30</t>
        </is>
      </c>
    </row>
    <row r="36" ht="40" customHeight="1">
      <c r="B36" s="18" t="inlineStr">
        <is>
          <t>R-44</t>
        </is>
      </c>
      <c r="C36" s="40" t="inlineStr">
        <is>
          <t>R</t>
        </is>
      </c>
      <c r="D36" s="41" t="inlineStr">
        <is>
          <t>CDP vendor SLA credits pending. Q3 shortfall $180k.</t>
        </is>
      </c>
      <c r="E36" s="21" t="inlineStr">
        <is>
          <t>CDP</t>
        </is>
      </c>
      <c r="F36" s="42" t="n">
        <v>1</v>
      </c>
      <c r="G36" s="42" t="n">
        <v>1</v>
      </c>
      <c r="H36" s="42">
        <f>F36*G36</f>
        <v/>
      </c>
      <c r="I36" s="21" t="inlineStr">
        <is>
          <t>VP Data</t>
        </is>
      </c>
      <c r="J36" s="46" t="inlineStr">
        <is>
          <t>Mitigating</t>
        </is>
      </c>
      <c r="K36" s="41" t="inlineStr">
        <is>
          <t>Credit approved by vendor 8 Oct; expected in Q4 invoice.</t>
        </is>
      </c>
      <c r="L36" s="44" t="inlineStr">
        <is>
          <t>2026-09-30</t>
        </is>
      </c>
      <c r="M36" s="44" t="inlineStr">
        <is>
          <t>2026-10-31</t>
        </is>
      </c>
    </row>
    <row r="37" ht="40" customHeight="1">
      <c r="B37" s="12" t="inlineStr">
        <is>
          <t>R-46</t>
        </is>
      </c>
      <c r="C37" s="35" t="inlineStr">
        <is>
          <t>R</t>
        </is>
      </c>
      <c r="D37" s="36" t="inlineStr">
        <is>
          <t>Third-party integrator ramp-down risk post-Wave 1</t>
        </is>
      </c>
      <c r="E37" s="16" t="inlineStr">
        <is>
          <t>Store Tech</t>
        </is>
      </c>
      <c r="F37" s="37" t="n">
        <v>2</v>
      </c>
      <c r="G37" s="37" t="n">
        <v>2</v>
      </c>
      <c r="H37" s="37">
        <f>F37*G37</f>
        <v/>
      </c>
      <c r="I37" s="16" t="inlineStr">
        <is>
          <t>SVP Store Ops</t>
        </is>
      </c>
      <c r="J37" s="47" t="inlineStr">
        <is>
          <t>Open</t>
        </is>
      </c>
      <c r="K37" s="36" t="inlineStr">
        <is>
          <t>Knowledge transfer plan in draft; internal team capacity assessment scheduled.</t>
        </is>
      </c>
      <c r="L37" s="39" t="inlineStr">
        <is>
          <t>2026-10-14</t>
        </is>
      </c>
      <c r="M37" s="39" t="inlineStr">
        <is>
          <t>2027-02-28</t>
        </is>
      </c>
    </row>
  </sheetData>
  <conditionalFormatting sqref="H13:H37">
    <cfRule type="cellIs" priority="1" operator="greaterThanOrEqual" dxfId="0" stopIfTrue="0">
      <formula>7</formula>
    </cfRule>
    <cfRule type="cellIs" priority="2" operator="between" dxfId="1" stopIfTrue="0">
      <formula>4</formula>
      <formula>6</formula>
    </cfRule>
    <cfRule type="cellIs" priority="3" operator="lessThanOrEqual" dxfId="2" stopIfTrue="0">
      <formula>3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O44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40" customWidth="1" min="9" max="9"/>
  </cols>
  <sheetData>
    <row r="2">
      <c r="B2" s="1" t="inlineStr">
        <is>
          <t>PROJECT NORTH STAR  ·  TMO + FINANCE</t>
        </is>
      </c>
    </row>
    <row r="3">
      <c r="B3" s="2" t="inlineStr">
        <is>
          <t>Value Tracking Model</t>
        </is>
      </c>
    </row>
    <row r="4">
      <c r="B4" s="3" t="inlineStr">
        <is>
          <t>5-year NPV envelope  ·  refreshed monthly  ·  owners: TMO Lead + FP&amp;A Director</t>
        </is>
      </c>
    </row>
    <row r="6" ht="28" customHeight="1">
      <c r="B6" s="9" t="inlineStr">
        <is>
          <t>WORKSTREAM</t>
        </is>
      </c>
      <c r="C6" s="10" t="inlineStr">
        <is>
          <t>PLAN NPV ($M)</t>
        </is>
      </c>
      <c r="D6" s="10" t="inlineStr">
        <is>
          <t>FORECAST NPV ($M)</t>
        </is>
      </c>
      <c r="E6" s="10" t="inlineStr">
        <is>
          <t>ACTUAL YTD ($M)</t>
        </is>
      </c>
      <c r="F6" s="10" t="inlineStr">
        <is>
          <t>VARIANCE</t>
        </is>
      </c>
      <c r="G6" s="10" t="inlineStr">
        <is>
          <t>% REALIZED</t>
        </is>
      </c>
      <c r="H6" s="10" t="inlineStr">
        <is>
          <t>CONFIDENCE</t>
        </is>
      </c>
      <c r="I6" s="9" t="inlineStr">
        <is>
          <t>DRIVER OF FORECAST CHANGE</t>
        </is>
      </c>
    </row>
    <row r="7" ht="30" customHeight="1">
      <c r="B7" s="12" t="inlineStr">
        <is>
          <t>Store Technology Refresh</t>
        </is>
      </c>
      <c r="C7" s="52" t="n">
        <v>62</v>
      </c>
      <c r="D7" s="52" t="n">
        <v>66</v>
      </c>
      <c r="E7" s="52" t="n">
        <v>12.4</v>
      </c>
      <c r="F7" s="53">
        <f>D7-C7</f>
        <v/>
      </c>
      <c r="G7" s="17">
        <f>IF(D7=0,0,E7/D7)</f>
        <v/>
      </c>
      <c r="H7" s="15" t="inlineStr">
        <is>
          <t>High</t>
        </is>
      </c>
      <c r="I7" s="54" t="inlineStr">
        <is>
          <t>Pilot outperformed on conversion (+140bps vs +100bps)</t>
        </is>
      </c>
    </row>
    <row r="8" ht="30" customHeight="1">
      <c r="B8" s="18" t="inlineStr">
        <is>
          <t>Unified Customer Data Platform</t>
        </is>
      </c>
      <c r="C8" s="55" t="n">
        <v>38</v>
      </c>
      <c r="D8" s="55" t="n">
        <v>32</v>
      </c>
      <c r="E8" s="55" t="n">
        <v>4.1</v>
      </c>
      <c r="F8" s="56">
        <f>D8-C8</f>
        <v/>
      </c>
      <c r="G8" s="22">
        <f>IF(D8=0,0,E8/D8)</f>
        <v/>
      </c>
      <c r="H8" s="23" t="inlineStr">
        <is>
          <t>Med</t>
        </is>
      </c>
      <c r="I8" s="57" t="inlineStr">
        <is>
          <t>Delayed activation cuts year-1 benefit realization</t>
        </is>
      </c>
    </row>
    <row r="9" ht="30" customHeight="1">
      <c r="B9" s="12" t="inlineStr">
        <is>
          <t>Supply Chain Velocity</t>
        </is>
      </c>
      <c r="C9" s="52" t="n">
        <v>44</v>
      </c>
      <c r="D9" s="52" t="n">
        <v>46</v>
      </c>
      <c r="E9" s="52" t="n">
        <v>22</v>
      </c>
      <c r="F9" s="53">
        <f>D9-C9</f>
        <v/>
      </c>
      <c r="G9" s="17">
        <f>IF(D9=0,0,E9/D9)</f>
        <v/>
      </c>
      <c r="H9" s="15" t="inlineStr">
        <is>
          <t>High</t>
        </is>
      </c>
      <c r="I9" s="54" t="inlineStr">
        <is>
          <t>WMS savings running ahead of plan; DC3 automation on track</t>
        </is>
      </c>
    </row>
    <row r="10" ht="30" customHeight="1">
      <c r="B10" s="18" t="inlineStr">
        <is>
          <t>Digital Loyalty Reboot</t>
        </is>
      </c>
      <c r="C10" s="55" t="n">
        <v>22</v>
      </c>
      <c r="D10" s="55" t="n">
        <v>18</v>
      </c>
      <c r="E10" s="55" t="n">
        <v>5.5</v>
      </c>
      <c r="F10" s="56">
        <f>D10-C10</f>
        <v/>
      </c>
      <c r="G10" s="22">
        <f>IF(D10=0,0,E10/D10)</f>
        <v/>
      </c>
      <c r="H10" s="23" t="inlineStr">
        <is>
          <t>Med</t>
        </is>
      </c>
      <c r="I10" s="57" t="inlineStr">
        <is>
          <t>Scope descope + late sunset date compresses year-1 window</t>
        </is>
      </c>
    </row>
    <row r="11" ht="30" customHeight="1">
      <c r="B11" s="12" t="inlineStr">
        <is>
          <t>Merchant Tools Modernization</t>
        </is>
      </c>
      <c r="C11" s="52" t="n">
        <v>14</v>
      </c>
      <c r="D11" s="52" t="n">
        <v>10</v>
      </c>
      <c r="E11" s="52" t="n">
        <v>3</v>
      </c>
      <c r="F11" s="53">
        <f>D11-C11</f>
        <v/>
      </c>
      <c r="G11" s="17">
        <f>IF(D11=0,0,E11/D11)</f>
        <v/>
      </c>
      <c r="H11" s="20" t="inlineStr">
        <is>
          <t>Low</t>
        </is>
      </c>
      <c r="I11" s="54" t="inlineStr">
        <is>
          <t>Adoption velocity revised down 20% based on OCM data</t>
        </is>
      </c>
    </row>
    <row r="12" ht="28" customHeight="1">
      <c r="B12" s="58" t="inlineStr">
        <is>
          <t>PORTFOLIO</t>
        </is>
      </c>
      <c r="C12" s="59">
        <f>SUM(C7:C11)</f>
        <v/>
      </c>
      <c r="D12" s="59">
        <f>SUM(D7:D11)</f>
        <v/>
      </c>
      <c r="E12" s="59">
        <f>SUM(E7:E11)</f>
        <v/>
      </c>
      <c r="F12" s="60">
        <f>D12-C12</f>
        <v/>
      </c>
      <c r="G12" s="61">
        <f>IF(D12=0,0,E12/D12)</f>
        <v/>
      </c>
      <c r="H12" s="62" t="inlineStr"/>
      <c r="I12" s="63" t="inlineStr">
        <is>
          <t>Net of gains and losses; see slide 7 of SteerCo deck</t>
        </is>
      </c>
    </row>
    <row r="15">
      <c r="B15" s="1" t="inlineStr">
        <is>
          <t>MONTHLY VALUE REALIZATION  ·  CUMULATIVE $M</t>
        </is>
      </c>
    </row>
    <row r="16" ht="24" customHeight="1">
      <c r="B16" s="9" t="inlineStr">
        <is>
          <t>Metric</t>
        </is>
      </c>
      <c r="C16" s="10" t="inlineStr">
        <is>
          <t>M8</t>
        </is>
      </c>
      <c r="D16" s="10" t="inlineStr">
        <is>
          <t>M9</t>
        </is>
      </c>
      <c r="E16" s="10" t="inlineStr">
        <is>
          <t>M10</t>
        </is>
      </c>
      <c r="F16" s="10" t="inlineStr">
        <is>
          <t>M11</t>
        </is>
      </c>
      <c r="G16" s="10" t="inlineStr">
        <is>
          <t>M12</t>
        </is>
      </c>
      <c r="H16" s="10" t="inlineStr">
        <is>
          <t>M13</t>
        </is>
      </c>
      <c r="I16" s="10" t="inlineStr">
        <is>
          <t>M14</t>
        </is>
      </c>
      <c r="J16" s="10" t="inlineStr">
        <is>
          <t>M15</t>
        </is>
      </c>
      <c r="K16" s="10" t="inlineStr">
        <is>
          <t>M16</t>
        </is>
      </c>
      <c r="L16" s="10" t="inlineStr">
        <is>
          <t>M17</t>
        </is>
      </c>
      <c r="M16" s="10" t="inlineStr">
        <is>
          <t>M18</t>
        </is>
      </c>
      <c r="N16" s="10" t="inlineStr">
        <is>
          <t>M19</t>
        </is>
      </c>
      <c r="O16" s="10" t="inlineStr">
        <is>
          <t>M20</t>
        </is>
      </c>
    </row>
    <row r="17">
      <c r="B17" s="12" t="inlineStr">
        <is>
          <t>Plan</t>
        </is>
      </c>
      <c r="C17" s="52" t="n">
        <v>0.5</v>
      </c>
      <c r="D17" s="52" t="n">
        <v>2</v>
      </c>
      <c r="E17" s="52" t="n">
        <v>5</v>
      </c>
      <c r="F17" s="52" t="n">
        <v>9</v>
      </c>
      <c r="G17" s="52" t="n">
        <v>14</v>
      </c>
      <c r="H17" s="52" t="n">
        <v>20</v>
      </c>
      <c r="I17" s="52" t="n">
        <v>28</v>
      </c>
      <c r="J17" s="52" t="n">
        <v>35</v>
      </c>
      <c r="K17" s="52" t="n">
        <v>43</v>
      </c>
      <c r="L17" s="52" t="n">
        <v>51</v>
      </c>
      <c r="M17" s="52" t="n">
        <v>58</v>
      </c>
      <c r="N17" s="52" t="n">
        <v>65</v>
      </c>
      <c r="O17" s="52" t="n">
        <v>72</v>
      </c>
    </row>
    <row r="18">
      <c r="B18" s="12" t="inlineStr">
        <is>
          <t>Forecast</t>
        </is>
      </c>
      <c r="C18" s="52" t="n">
        <v>0.5</v>
      </c>
      <c r="D18" s="52" t="n">
        <v>1.8</v>
      </c>
      <c r="E18" s="52" t="n">
        <v>4.5</v>
      </c>
      <c r="F18" s="52" t="n">
        <v>8.5</v>
      </c>
      <c r="G18" s="52" t="n">
        <v>13</v>
      </c>
      <c r="H18" s="52" t="n">
        <v>19</v>
      </c>
      <c r="I18" s="52" t="n">
        <v>26.5</v>
      </c>
      <c r="J18" s="52" t="n">
        <v>33.5</v>
      </c>
      <c r="K18" s="52" t="n">
        <v>41</v>
      </c>
      <c r="L18" s="52" t="n">
        <v>48.5</v>
      </c>
      <c r="M18" s="52" t="n">
        <v>55.5</v>
      </c>
      <c r="N18" s="52" t="n">
        <v>62</v>
      </c>
      <c r="O18" s="52" t="n">
        <v>68.5</v>
      </c>
    </row>
    <row r="19">
      <c r="B19" s="12" t="inlineStr">
        <is>
          <t>Actual YTD</t>
        </is>
      </c>
      <c r="C19" s="52" t="n">
        <v>0.5</v>
      </c>
      <c r="D19" s="52" t="n">
        <v>1.8</v>
      </c>
      <c r="E19" s="52" t="n">
        <v>4.5</v>
      </c>
      <c r="F19" s="52" t="n">
        <v>8.5</v>
      </c>
      <c r="G19" s="52" t="n">
        <v>13</v>
      </c>
      <c r="H19" s="52" t="n">
        <v>19</v>
      </c>
      <c r="I19" s="52" t="n">
        <v>26.5</v>
      </c>
      <c r="J19" s="52" t="n">
        <v>34</v>
      </c>
      <c r="K19" s="52" t="n">
        <v>42.5</v>
      </c>
      <c r="L19" s="52" t="n"/>
      <c r="M19" s="52" t="n"/>
      <c r="N19" s="52" t="n"/>
      <c r="O19" s="52" t="n"/>
    </row>
    <row r="20">
      <c r="B20" s="18" t="inlineStr">
        <is>
          <t>Δ Actual vs. Plan</t>
        </is>
      </c>
      <c r="C20" s="56">
        <f>IF(C19="","",C19-C17)</f>
        <v/>
      </c>
      <c r="D20" s="56">
        <f>IF(D19="","",D19-D17)</f>
        <v/>
      </c>
      <c r="E20" s="56">
        <f>IF(E19="","",E19-E17)</f>
        <v/>
      </c>
      <c r="F20" s="56">
        <f>IF(F19="","",F19-F17)</f>
        <v/>
      </c>
      <c r="G20" s="56">
        <f>IF(G19="","",G19-G17)</f>
        <v/>
      </c>
      <c r="H20" s="56">
        <f>IF(H19="","",H19-H17)</f>
        <v/>
      </c>
      <c r="I20" s="56">
        <f>IF(I19="","",I19-I17)</f>
        <v/>
      </c>
      <c r="J20" s="56">
        <f>IF(J19="","",J19-J17)</f>
        <v/>
      </c>
      <c r="K20" s="56">
        <f>IF(K19="","",K19-K17)</f>
        <v/>
      </c>
      <c r="L20" s="56">
        <f>IF(L19="","",L19-L17)</f>
        <v/>
      </c>
      <c r="M20" s="56">
        <f>IF(M19="","",M19-M17)</f>
        <v/>
      </c>
      <c r="N20" s="56">
        <f>IF(N19="","",N19-N17)</f>
        <v/>
      </c>
      <c r="O20" s="56">
        <f>IF(O19="","",O19-O17)</f>
        <v/>
      </c>
    </row>
    <row r="41">
      <c r="B41" s="1" t="inlineStr">
        <is>
          <t>LEGEND</t>
        </is>
      </c>
    </row>
    <row r="42">
      <c r="B42" s="64" t="inlineStr">
        <is>
          <t>Blue text</t>
        </is>
      </c>
      <c r="C42" s="65" t="inlineStr">
        <is>
          <t>Hardcoded input · edit here</t>
        </is>
      </c>
    </row>
    <row r="43">
      <c r="B43" s="66" t="inlineStr">
        <is>
          <t>Black text</t>
        </is>
      </c>
      <c r="C43" s="65" t="inlineStr">
        <is>
          <t>Formula · do not edit</t>
        </is>
      </c>
    </row>
    <row r="44">
      <c r="B44" s="67" t="inlineStr">
        <is>
          <t>Portfolio row (navy)</t>
        </is>
      </c>
      <c r="C44" s="65" t="inlineStr">
        <is>
          <t>Sum of workstream rows · do not edit</t>
        </is>
      </c>
    </row>
  </sheetData>
  <pageMargins left="0.75" right="0.75" top="1" bottom="1" header="0.5" footer="0.5"/>
  <drawing xmlns:r="http://schemas.openxmlformats.org/officeDocument/2006/relationships" r:id="rId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2026-07-22T16:33:11Z</dcterms:created>
  <dcterms:modified xmlns:dcterms="http://purl.org/dc/terms/" xmlns:xsi="http://www.w3.org/2001/XMLSchema-instance" xsi:type="dcterms:W3CDTF">2026-07-22T16:33:11Z</dcterms:modified>
</cp:coreProperties>
</file>